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rdova\Desktop\SAP vysvětlení\"/>
    </mc:Choice>
  </mc:AlternateContent>
  <bookViews>
    <workbookView xWindow="0" yWindow="0" windowWidth="28800" windowHeight="11370" activeTab="1"/>
  </bookViews>
  <sheets>
    <sheet name="cena standard support souč.lic." sheetId="4" r:id="rId1"/>
    <sheet name="Sleva nové lic. vč support+cnc" sheetId="3" r:id="rId2"/>
  </sheets>
  <calcPr calcId="162913"/>
</workbook>
</file>

<file path=xl/calcChain.xml><?xml version="1.0" encoding="utf-8"?>
<calcChain xmlns="http://schemas.openxmlformats.org/spreadsheetml/2006/main">
  <c r="E11" i="3" l="1"/>
  <c r="E12" i="3"/>
  <c r="E13" i="3"/>
  <c r="E14" i="3"/>
  <c r="E10" i="3"/>
  <c r="B36" i="4" l="1"/>
  <c r="B20" i="3" s="1"/>
  <c r="C33" i="4"/>
  <c r="D33" i="4" s="1"/>
  <c r="C34" i="4"/>
  <c r="D34" i="4" s="1"/>
  <c r="C35" i="4"/>
  <c r="D35" i="4" s="1"/>
  <c r="C32" i="4"/>
  <c r="D32" i="4" s="1"/>
  <c r="D36" i="4" l="1"/>
  <c r="B5" i="3"/>
  <c r="D3" i="3"/>
  <c r="D4" i="3"/>
  <c r="E4" i="3" l="1"/>
  <c r="F4" i="3" s="1"/>
  <c r="E3" i="3"/>
  <c r="D5" i="3"/>
  <c r="C10" i="3" s="1"/>
  <c r="E5" i="3" l="1"/>
  <c r="F3" i="3"/>
  <c r="F5" i="3" s="1"/>
  <c r="D10" i="3"/>
  <c r="F10" i="3"/>
  <c r="G10" i="3" s="1"/>
  <c r="C20" i="3"/>
  <c r="C14" i="3"/>
  <c r="C13" i="3"/>
  <c r="C12" i="3"/>
  <c r="C11" i="3"/>
  <c r="D11" i="3" l="1"/>
  <c r="F12" i="3" s="1"/>
  <c r="G12" i="3" s="1"/>
  <c r="H12" i="3" s="1"/>
  <c r="H10" i="3"/>
  <c r="F11" i="3"/>
  <c r="D12" i="3" l="1"/>
  <c r="F13" i="3" s="1"/>
  <c r="G13" i="3" s="1"/>
  <c r="H13" i="3" s="1"/>
  <c r="G11" i="3"/>
  <c r="D13" i="3" l="1"/>
  <c r="F14" i="3" s="1"/>
  <c r="G14" i="3" s="1"/>
  <c r="H14" i="3" s="1"/>
  <c r="H11" i="3"/>
  <c r="F15" i="3" l="1"/>
  <c r="D20" i="3" s="1"/>
  <c r="C21" i="3" s="1"/>
  <c r="C22" i="3" s="1"/>
  <c r="D14" i="3"/>
  <c r="G15" i="3"/>
  <c r="H15" i="3" l="1"/>
</calcChain>
</file>

<file path=xl/sharedStrings.xml><?xml version="1.0" encoding="utf-8"?>
<sst xmlns="http://schemas.openxmlformats.org/spreadsheetml/2006/main" count="96" uniqueCount="74">
  <si>
    <t>Seznam aktuálně zakoupených licencí</t>
  </si>
  <si>
    <t>Mat.number</t>
  </si>
  <si>
    <t>Product</t>
  </si>
  <si>
    <t>Unit</t>
  </si>
  <si>
    <t>Sales Unit</t>
  </si>
  <si>
    <t>Celkový aktuální počet</t>
  </si>
  <si>
    <t>Developer User</t>
  </si>
  <si>
    <t>user</t>
  </si>
  <si>
    <t>Professional User</t>
  </si>
  <si>
    <t>Professional User (přístup 1x v měsíci, označit jako SU71)</t>
  </si>
  <si>
    <t>Limited Professional User</t>
  </si>
  <si>
    <t>Payroll Processing</t>
  </si>
  <si>
    <t>Master record</t>
  </si>
  <si>
    <t>SAP Technical Asset Management for Utilities</t>
  </si>
  <si>
    <t>PODs</t>
  </si>
  <si>
    <t>SAP Energy Data Managemenet for Utilities</t>
  </si>
  <si>
    <t>SAP Customer Relationship and Billing for Utilities</t>
  </si>
  <si>
    <t>Contracts</t>
  </si>
  <si>
    <t>Active Contracts</t>
  </si>
  <si>
    <t>SAP Customer Financial Management for Utilities</t>
  </si>
  <si>
    <t>Contract Accounts</t>
  </si>
  <si>
    <t>SAP Collaborative Services Management for Utilities</t>
  </si>
  <si>
    <t xml:space="preserve">Real Estate Management - Residential Property Management </t>
  </si>
  <si>
    <t>Rental Units</t>
  </si>
  <si>
    <t>SAP RE Mgmt,office,retail,ind.prop. Mgmt (Read only, označit jako SU72)</t>
  </si>
  <si>
    <t>SAP RE Mgmt,office,retail,ind.prop. Mgmt</t>
  </si>
  <si>
    <t>Manager Self-Service User</t>
  </si>
  <si>
    <t>SAP Business Suite Employee Self-Service Core User*</t>
  </si>
  <si>
    <t>SAP Business Suite Employee Self-Service Core User</t>
  </si>
  <si>
    <t>SAP Data Integrator, premium edition</t>
  </si>
  <si>
    <t>core</t>
  </si>
  <si>
    <t>SAP Single Sign-On</t>
  </si>
  <si>
    <t>users</t>
  </si>
  <si>
    <t>SAP BW/4HANA up to 16 units</t>
  </si>
  <si>
    <t>GB of memory</t>
  </si>
  <si>
    <t>SAP HANA, RTed Appl&amp;BW-new/subsq partial (for SAP BW/4HANA only)</t>
  </si>
  <si>
    <t>HSAV</t>
  </si>
  <si>
    <t>SAP BusinessObjects Enterprise (CS)</t>
  </si>
  <si>
    <t>concurrent sessions</t>
  </si>
  <si>
    <t>SAP Invoice Management by OpenText</t>
  </si>
  <si>
    <t>documents</t>
  </si>
  <si>
    <t>SAP Information Capture by OpenText</t>
  </si>
  <si>
    <t>Nabídková cena za standard support za aktuální počet licencí</t>
  </si>
  <si>
    <t>Rok</t>
  </si>
  <si>
    <t>DPH</t>
  </si>
  <si>
    <t>Nabídková cena za standard support za aktuální počet licencí s DPH</t>
  </si>
  <si>
    <t>Celková nabídková cena za standard support za aktuální počet licencí</t>
  </si>
  <si>
    <t>Celková nabídková cena za standard support za aktuální počet licencí s DPH</t>
  </si>
  <si>
    <t>Pouze pro účel hodnocení nabídek</t>
  </si>
  <si>
    <t>Cena za licence pořizované v průběhu smlouvy</t>
  </si>
  <si>
    <t>Lze poskytnout slevu na nákup licencí</t>
  </si>
  <si>
    <t xml:space="preserve">Předpokládaný finanční objem pořízených licencí za celou dobu trvání smlouvy před slevou </t>
  </si>
  <si>
    <t>Nabízená sleva (nevztahuje se na produkty, na které nelze slevu poskytnout v souladu s aktuálními pravidly uvedenými v ceníku SAP) V %</t>
  </si>
  <si>
    <t xml:space="preserve">Celková cena za předpokládaný objem pořízených licencí po slevě </t>
  </si>
  <si>
    <t>Celková cena za předpokládaný objem pořízených licencí po slevě s DPH</t>
  </si>
  <si>
    <t>NE</t>
  </si>
  <si>
    <t>ANO</t>
  </si>
  <si>
    <t>Nabídková cena za licence pořízené v průběhu smlouvy</t>
  </si>
  <si>
    <t>Cena za standard support za nově pořízené licence za celou dobu smlouvy</t>
  </si>
  <si>
    <t>Kalendářní rok</t>
  </si>
  <si>
    <t>Předpokládaný objem nově nakoupených licencí v daném roce před slevou</t>
  </si>
  <si>
    <t>Předpokládaný objem nově nakoupených licencí v daném roce po slevě</t>
  </si>
  <si>
    <t>Předpokládaný kumulovaný základ objemu nakoupených nových licencí pro uvedený rok po slevách</t>
  </si>
  <si>
    <t>Sazba za roční SAP standard support vůči kumulovanému objemu nakoupených nových licencí po slevách vyjádřená v % (pro každý rok jednotlivě)</t>
  </si>
  <si>
    <t>Dílčí ceny za SAP standard support v jednotlivých letech za nově nakoupené licence při zohlednění předpokládaného rozvrstvení nákupu licencí v roce - Zadavatel očekává rovnměrné zastoupení nákupu licencí</t>
  </si>
  <si>
    <t>Nabídková cena za standard support za licence pořízené v průběhu smlouvy</t>
  </si>
  <si>
    <t>Dílčí ceny souhrn</t>
  </si>
  <si>
    <t>Nabídková cena za SAP standard support za aktuální počet licencí</t>
  </si>
  <si>
    <t>Cena za SAP licence pořizované v průběhu smlouvy</t>
  </si>
  <si>
    <t xml:space="preserve">Celková nabídková cena - rozhodná pro hodnocení </t>
  </si>
  <si>
    <t>Celková nabídková cena s DPH</t>
  </si>
  <si>
    <t>Cena za SAP standard support pro nově pořízené licence za celou dobu trvání smlouvy</t>
  </si>
  <si>
    <t>Odchylka od oficiálního ceníku SAP</t>
  </si>
  <si>
    <t>Aktuální hodnota oficiálního  ceníku SAP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</si>
</sst>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#,##0.00\ &quot;Kč&quot;"/>
    <numFmt numFmtId="165" formatCode="#,##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</font>
    <font>
      <sz val="9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338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0" borderId="5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vertical="center"/>
    </xf>
    <xf numFmtId="0" fontId="4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vertical="center"/>
    </xf>
    <xf numFmtId="0" fontId="4" fillId="0" borderId="11" xfId="0" applyFont="1" applyBorder="1" applyAlignment="1">
      <alignment horizontal="right" vertical="center"/>
    </xf>
    <xf numFmtId="0" fontId="5" fillId="0" borderId="1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3" fontId="7" fillId="4" borderId="6" xfId="0" applyNumberFormat="1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0" fontId="0" fillId="0" borderId="1" xfId="0" applyBorder="1"/>
    <xf numFmtId="0" fontId="0" fillId="0" borderId="1" xfId="0" applyBorder="1" applyAlignment="1">
      <alignment wrapText="1"/>
    </xf>
    <xf numFmtId="165" fontId="0" fillId="0" borderId="1" xfId="0" applyNumberFormat="1" applyBorder="1"/>
    <xf numFmtId="10" fontId="0" fillId="3" borderId="1" xfId="0" applyNumberFormat="1" applyFill="1" applyBorder="1"/>
    <xf numFmtId="164" fontId="0" fillId="0" borderId="1" xfId="0" applyNumberFormat="1" applyBorder="1"/>
    <xf numFmtId="0" fontId="2" fillId="5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10" fontId="0" fillId="0" borderId="1" xfId="0" applyNumberFormat="1" applyBorder="1"/>
    <xf numFmtId="0" fontId="0" fillId="0" borderId="16" xfId="0" applyBorder="1"/>
    <xf numFmtId="165" fontId="0" fillId="0" borderId="4" xfId="0" applyNumberFormat="1" applyBorder="1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9" fillId="6" borderId="15" xfId="0" applyFont="1" applyFill="1" applyBorder="1"/>
    <xf numFmtId="0" fontId="3" fillId="2" borderId="17" xfId="0" applyFont="1" applyFill="1" applyBorder="1"/>
    <xf numFmtId="164" fontId="0" fillId="3" borderId="1" xfId="0" applyNumberFormat="1" applyFill="1" applyBorder="1"/>
    <xf numFmtId="165" fontId="0" fillId="0" borderId="1" xfId="0" applyNumberFormat="1" applyBorder="1" applyAlignment="1">
      <alignment wrapText="1"/>
    </xf>
    <xf numFmtId="0" fontId="2" fillId="5" borderId="14" xfId="0" applyFont="1" applyFill="1" applyBorder="1" applyAlignment="1">
      <alignment vertical="center" wrapText="1"/>
    </xf>
    <xf numFmtId="0" fontId="8" fillId="2" borderId="13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5" fontId="0" fillId="0" borderId="1" xfId="0" applyNumberFormat="1" applyBorder="1"/>
    <xf numFmtId="0" fontId="3" fillId="2" borderId="17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right" vertical="center"/>
    </xf>
    <xf numFmtId="164" fontId="2" fillId="0" borderId="1" xfId="0" applyNumberFormat="1" applyFont="1" applyBorder="1"/>
    <xf numFmtId="0" fontId="2" fillId="7" borderId="0" xfId="0" applyFont="1" applyFill="1"/>
    <xf numFmtId="164" fontId="0" fillId="5" borderId="1" xfId="0" applyNumberFormat="1" applyFill="1" applyBorder="1"/>
    <xf numFmtId="165" fontId="0" fillId="5" borderId="1" xfId="0" applyNumberFormat="1" applyFill="1" applyBorder="1"/>
    <xf numFmtId="0" fontId="10" fillId="5" borderId="1" xfId="0" applyFont="1" applyFill="1" applyBorder="1" applyAlignment="1">
      <alignment wrapText="1"/>
    </xf>
    <xf numFmtId="10" fontId="0" fillId="7" borderId="1" xfId="0" applyNumberFormat="1" applyFill="1" applyBorder="1"/>
    <xf numFmtId="9" fontId="0" fillId="0" borderId="1" xfId="0" applyNumberFormat="1" applyBorder="1"/>
    <xf numFmtId="0" fontId="9" fillId="6" borderId="2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165" fontId="10" fillId="5" borderId="2" xfId="0" applyNumberFormat="1" applyFont="1" applyFill="1" applyBorder="1" applyAlignment="1">
      <alignment horizontal="center"/>
    </xf>
    <xf numFmtId="165" fontId="10" fillId="5" borderId="4" xfId="0" applyNumberFormat="1" applyFont="1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0033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37"/>
  <sheetViews>
    <sheetView showGridLines="0" zoomScaleNormal="100" workbookViewId="0">
      <pane ySplit="2" topLeftCell="A3" activePane="bottomLeft" state="frozen"/>
      <selection pane="bottomLeft" activeCell="B31" sqref="B31"/>
    </sheetView>
  </sheetViews>
  <sheetFormatPr defaultColWidth="9.140625" defaultRowHeight="12" x14ac:dyDescent="0.2"/>
  <cols>
    <col min="1" max="1" width="19.140625" style="2" customWidth="1"/>
    <col min="2" max="2" width="69.5703125" style="3" customWidth="1"/>
    <col min="3" max="3" width="16.85546875" style="3" customWidth="1"/>
    <col min="4" max="4" width="19.28515625" style="2" bestFit="1" customWidth="1"/>
    <col min="5" max="5" width="11.42578125" style="2" customWidth="1"/>
    <col min="6" max="6" width="17.85546875" style="2" customWidth="1"/>
    <col min="7" max="8" width="23.42578125" style="2" customWidth="1"/>
    <col min="9" max="9" width="21.5703125" style="2" customWidth="1"/>
    <col min="10" max="16384" width="9.140625" style="2"/>
  </cols>
  <sheetData>
    <row r="1" spans="1:6" ht="15" customHeight="1" x14ac:dyDescent="0.2">
      <c r="A1" s="51" t="s">
        <v>0</v>
      </c>
      <c r="B1" s="52"/>
      <c r="C1" s="52"/>
      <c r="D1" s="52"/>
      <c r="E1" s="52"/>
    </row>
    <row r="2" spans="1:6" ht="36" x14ac:dyDescent="0.2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3" spans="1:6" ht="33" customHeight="1" x14ac:dyDescent="0.2">
      <c r="A3" s="4">
        <v>7002389</v>
      </c>
      <c r="B3" s="5" t="s">
        <v>6</v>
      </c>
      <c r="C3" s="5">
        <v>1</v>
      </c>
      <c r="D3" s="15" t="s">
        <v>7</v>
      </c>
      <c r="E3" s="20">
        <v>30</v>
      </c>
    </row>
    <row r="4" spans="1:6" ht="33" customHeight="1" x14ac:dyDescent="0.2">
      <c r="A4" s="4">
        <v>7001125</v>
      </c>
      <c r="B4" s="5" t="s">
        <v>8</v>
      </c>
      <c r="C4" s="5">
        <v>1</v>
      </c>
      <c r="D4" s="15" t="s">
        <v>7</v>
      </c>
      <c r="E4" s="20">
        <v>517</v>
      </c>
      <c r="F4" s="45"/>
    </row>
    <row r="5" spans="1:6" ht="33" customHeight="1" x14ac:dyDescent="0.2">
      <c r="A5" s="4">
        <v>7001125</v>
      </c>
      <c r="B5" s="5" t="s">
        <v>9</v>
      </c>
      <c r="C5" s="5">
        <v>1</v>
      </c>
      <c r="D5" s="15" t="s">
        <v>7</v>
      </c>
      <c r="E5" s="20">
        <v>300</v>
      </c>
    </row>
    <row r="6" spans="1:6" ht="33" customHeight="1" x14ac:dyDescent="0.2">
      <c r="A6" s="4">
        <v>7001127</v>
      </c>
      <c r="B6" s="5" t="s">
        <v>10</v>
      </c>
      <c r="C6" s="5">
        <v>1</v>
      </c>
      <c r="D6" s="15" t="s">
        <v>7</v>
      </c>
      <c r="E6" s="20">
        <v>359</v>
      </c>
    </row>
    <row r="7" spans="1:6" ht="33" customHeight="1" x14ac:dyDescent="0.2">
      <c r="A7" s="4">
        <v>7001132</v>
      </c>
      <c r="B7" s="5" t="s">
        <v>11</v>
      </c>
      <c r="C7" s="5">
        <v>1</v>
      </c>
      <c r="D7" s="15" t="s">
        <v>12</v>
      </c>
      <c r="E7" s="19">
        <v>23500</v>
      </c>
    </row>
    <row r="8" spans="1:6" ht="33" customHeight="1" x14ac:dyDescent="0.2">
      <c r="A8" s="6">
        <v>7003201</v>
      </c>
      <c r="B8" s="7" t="s">
        <v>13</v>
      </c>
      <c r="C8" s="5">
        <v>1</v>
      </c>
      <c r="D8" s="15" t="s">
        <v>14</v>
      </c>
      <c r="E8" s="19">
        <v>29000</v>
      </c>
    </row>
    <row r="9" spans="1:6" ht="33" customHeight="1" x14ac:dyDescent="0.2">
      <c r="A9" s="6">
        <v>7003203</v>
      </c>
      <c r="B9" s="7" t="s">
        <v>15</v>
      </c>
      <c r="C9" s="5">
        <v>1</v>
      </c>
      <c r="D9" s="15" t="s">
        <v>14</v>
      </c>
      <c r="E9" s="19">
        <v>20000</v>
      </c>
    </row>
    <row r="10" spans="1:6" ht="33" customHeight="1" x14ac:dyDescent="0.2">
      <c r="A10" s="6">
        <v>7009389</v>
      </c>
      <c r="B10" s="7" t="s">
        <v>15</v>
      </c>
      <c r="C10" s="5">
        <v>1</v>
      </c>
      <c r="D10" s="15" t="s">
        <v>14</v>
      </c>
      <c r="E10" s="19">
        <v>6000</v>
      </c>
    </row>
    <row r="11" spans="1:6" ht="33" customHeight="1" x14ac:dyDescent="0.2">
      <c r="A11" s="6">
        <v>7003204</v>
      </c>
      <c r="B11" s="7" t="s">
        <v>16</v>
      </c>
      <c r="C11" s="5">
        <v>1</v>
      </c>
      <c r="D11" s="15" t="s">
        <v>17</v>
      </c>
      <c r="E11" s="19">
        <v>20000</v>
      </c>
    </row>
    <row r="12" spans="1:6" ht="33" customHeight="1" x14ac:dyDescent="0.2">
      <c r="A12" s="6">
        <v>7009374</v>
      </c>
      <c r="B12" s="7" t="s">
        <v>16</v>
      </c>
      <c r="C12" s="5">
        <v>1</v>
      </c>
      <c r="D12" s="15" t="s">
        <v>18</v>
      </c>
      <c r="E12" s="19">
        <v>9000</v>
      </c>
    </row>
    <row r="13" spans="1:6" ht="33" customHeight="1" x14ac:dyDescent="0.2">
      <c r="A13" s="6">
        <v>7003205</v>
      </c>
      <c r="B13" s="7" t="s">
        <v>19</v>
      </c>
      <c r="C13" s="5">
        <v>1</v>
      </c>
      <c r="D13" s="15" t="s">
        <v>20</v>
      </c>
      <c r="E13" s="19">
        <v>20000</v>
      </c>
    </row>
    <row r="14" spans="1:6" ht="33" customHeight="1" x14ac:dyDescent="0.2">
      <c r="A14" s="6">
        <v>7003206</v>
      </c>
      <c r="B14" s="7" t="s">
        <v>21</v>
      </c>
      <c r="C14" s="5">
        <v>1</v>
      </c>
      <c r="D14" s="15" t="s">
        <v>14</v>
      </c>
      <c r="E14" s="19">
        <v>20000</v>
      </c>
    </row>
    <row r="15" spans="1:6" ht="33" customHeight="1" x14ac:dyDescent="0.2">
      <c r="A15" s="6">
        <v>7009376</v>
      </c>
      <c r="B15" s="7" t="s">
        <v>21</v>
      </c>
      <c r="C15" s="5">
        <v>1</v>
      </c>
      <c r="D15" s="8" t="s">
        <v>14</v>
      </c>
      <c r="E15" s="19">
        <v>12000</v>
      </c>
    </row>
    <row r="16" spans="1:6" ht="33" customHeight="1" x14ac:dyDescent="0.2">
      <c r="A16" s="6">
        <v>7001164</v>
      </c>
      <c r="B16" s="7" t="s">
        <v>22</v>
      </c>
      <c r="C16" s="5">
        <v>1</v>
      </c>
      <c r="D16" s="15" t="s">
        <v>23</v>
      </c>
      <c r="E16" s="19">
        <v>5000</v>
      </c>
    </row>
    <row r="17" spans="1:5" ht="33" customHeight="1" x14ac:dyDescent="0.2">
      <c r="A17" s="6">
        <v>7009035</v>
      </c>
      <c r="B17" s="7" t="s">
        <v>24</v>
      </c>
      <c r="C17" s="5">
        <v>1</v>
      </c>
      <c r="D17" s="15" t="s">
        <v>7</v>
      </c>
      <c r="E17" s="20">
        <v>200</v>
      </c>
    </row>
    <row r="18" spans="1:5" ht="33" customHeight="1" x14ac:dyDescent="0.2">
      <c r="A18" s="6">
        <v>7009035</v>
      </c>
      <c r="B18" s="7" t="s">
        <v>25</v>
      </c>
      <c r="C18" s="5">
        <v>1</v>
      </c>
      <c r="D18" s="15" t="s">
        <v>7</v>
      </c>
      <c r="E18" s="20">
        <v>144</v>
      </c>
    </row>
    <row r="19" spans="1:5" ht="33" customHeight="1" x14ac:dyDescent="0.2">
      <c r="A19" s="6">
        <v>7001145</v>
      </c>
      <c r="B19" s="7" t="s">
        <v>26</v>
      </c>
      <c r="C19" s="5">
        <v>1</v>
      </c>
      <c r="D19" s="15" t="s">
        <v>7</v>
      </c>
      <c r="E19" s="19">
        <v>1210</v>
      </c>
    </row>
    <row r="20" spans="1:5" ht="33" customHeight="1" x14ac:dyDescent="0.2">
      <c r="A20" s="6">
        <v>7011051</v>
      </c>
      <c r="B20" s="7" t="s">
        <v>27</v>
      </c>
      <c r="C20" s="5">
        <v>1</v>
      </c>
      <c r="D20" s="15" t="s">
        <v>7</v>
      </c>
      <c r="E20" s="19">
        <v>10000</v>
      </c>
    </row>
    <row r="21" spans="1:5" ht="33" customHeight="1" x14ac:dyDescent="0.2">
      <c r="A21" s="4">
        <v>7011051</v>
      </c>
      <c r="B21" s="5" t="s">
        <v>28</v>
      </c>
      <c r="C21" s="5">
        <v>1</v>
      </c>
      <c r="D21" s="15" t="s">
        <v>7</v>
      </c>
      <c r="E21" s="19">
        <v>5344</v>
      </c>
    </row>
    <row r="22" spans="1:5" ht="33" customHeight="1" x14ac:dyDescent="0.2">
      <c r="A22" s="4">
        <v>7018630</v>
      </c>
      <c r="B22" s="5" t="s">
        <v>29</v>
      </c>
      <c r="C22" s="5">
        <v>1</v>
      </c>
      <c r="D22" s="15" t="s">
        <v>30</v>
      </c>
      <c r="E22" s="20">
        <v>2</v>
      </c>
    </row>
    <row r="23" spans="1:5" ht="33" customHeight="1" x14ac:dyDescent="0.2">
      <c r="A23" s="4">
        <v>7017299</v>
      </c>
      <c r="B23" s="5" t="s">
        <v>31</v>
      </c>
      <c r="C23" s="5">
        <v>50</v>
      </c>
      <c r="D23" s="15" t="s">
        <v>32</v>
      </c>
      <c r="E23" s="20">
        <v>20</v>
      </c>
    </row>
    <row r="24" spans="1:5" ht="33" customHeight="1" x14ac:dyDescent="0.2">
      <c r="A24" s="4">
        <v>7019164</v>
      </c>
      <c r="B24" s="5" t="s">
        <v>33</v>
      </c>
      <c r="C24" s="5">
        <v>64</v>
      </c>
      <c r="D24" s="15" t="s">
        <v>34</v>
      </c>
      <c r="E24" s="20">
        <v>16</v>
      </c>
    </row>
    <row r="25" spans="1:5" ht="33" customHeight="1" x14ac:dyDescent="0.2">
      <c r="A25" s="9">
        <v>7020043</v>
      </c>
      <c r="B25" s="10" t="s">
        <v>35</v>
      </c>
      <c r="C25" s="5">
        <v>1</v>
      </c>
      <c r="D25" s="16" t="s">
        <v>36</v>
      </c>
      <c r="E25" s="20">
        <v>1</v>
      </c>
    </row>
    <row r="26" spans="1:5" ht="33" customHeight="1" x14ac:dyDescent="0.2">
      <c r="A26" s="11">
        <v>7020024</v>
      </c>
      <c r="B26" s="12" t="s">
        <v>37</v>
      </c>
      <c r="C26" s="5">
        <v>10</v>
      </c>
      <c r="D26" s="17" t="s">
        <v>38</v>
      </c>
      <c r="E26" s="20">
        <v>3</v>
      </c>
    </row>
    <row r="27" spans="1:5" ht="33" customHeight="1" x14ac:dyDescent="0.2">
      <c r="A27" s="11">
        <v>7020105</v>
      </c>
      <c r="B27" s="12" t="s">
        <v>39</v>
      </c>
      <c r="C27" s="5">
        <v>1000</v>
      </c>
      <c r="D27" s="17" t="s">
        <v>40</v>
      </c>
      <c r="E27" s="20">
        <v>110</v>
      </c>
    </row>
    <row r="28" spans="1:5" ht="33" customHeight="1" x14ac:dyDescent="0.2">
      <c r="A28" s="13">
        <v>7020104</v>
      </c>
      <c r="B28" s="14" t="s">
        <v>41</v>
      </c>
      <c r="C28" s="5">
        <v>1000</v>
      </c>
      <c r="D28" s="18" t="s">
        <v>40</v>
      </c>
      <c r="E28" s="20">
        <v>110</v>
      </c>
    </row>
    <row r="29" spans="1:5" ht="33" customHeight="1" x14ac:dyDescent="0.2">
      <c r="A29" s="32"/>
      <c r="B29" s="33"/>
      <c r="C29" s="2"/>
    </row>
    <row r="30" spans="1:5" ht="15" customHeight="1" x14ac:dyDescent="0.2">
      <c r="A30" s="34" t="s">
        <v>42</v>
      </c>
      <c r="B30" s="34"/>
      <c r="C30" s="2"/>
    </row>
    <row r="31" spans="1:5" ht="60" customHeight="1" x14ac:dyDescent="0.2">
      <c r="A31" s="35" t="s">
        <v>43</v>
      </c>
      <c r="B31" s="42" t="s">
        <v>42</v>
      </c>
      <c r="C31" s="42" t="s">
        <v>44</v>
      </c>
      <c r="D31" s="42" t="s">
        <v>45</v>
      </c>
    </row>
    <row r="32" spans="1:5" ht="15" x14ac:dyDescent="0.25">
      <c r="A32" s="43">
        <v>2024</v>
      </c>
      <c r="B32" s="36"/>
      <c r="C32" s="44">
        <f>B32*0.21</f>
        <v>0</v>
      </c>
      <c r="D32" s="44">
        <f>B32+C32</f>
        <v>0</v>
      </c>
    </row>
    <row r="33" spans="1:4" ht="15" x14ac:dyDescent="0.25">
      <c r="A33" s="43">
        <v>2025</v>
      </c>
      <c r="B33" s="36"/>
      <c r="C33" s="44">
        <f t="shared" ref="C33:C35" si="0">B33*0.21</f>
        <v>0</v>
      </c>
      <c r="D33" s="44">
        <f t="shared" ref="D33:D35" si="1">B33+C33</f>
        <v>0</v>
      </c>
    </row>
    <row r="34" spans="1:4" ht="15" x14ac:dyDescent="0.25">
      <c r="A34" s="43">
        <v>2026</v>
      </c>
      <c r="B34" s="36"/>
      <c r="C34" s="44">
        <f t="shared" si="0"/>
        <v>0</v>
      </c>
      <c r="D34" s="44">
        <f t="shared" si="1"/>
        <v>0</v>
      </c>
    </row>
    <row r="35" spans="1:4" ht="15" x14ac:dyDescent="0.25">
      <c r="A35" s="43">
        <v>2027</v>
      </c>
      <c r="B35" s="36"/>
      <c r="C35" s="44">
        <f t="shared" si="0"/>
        <v>0</v>
      </c>
      <c r="D35" s="44">
        <f t="shared" si="1"/>
        <v>0</v>
      </c>
    </row>
    <row r="36" spans="1:4" ht="73.5" customHeight="1" x14ac:dyDescent="0.25">
      <c r="A36" s="22" t="s">
        <v>46</v>
      </c>
      <c r="B36" s="46">
        <f>SUM(B32:B35)</f>
        <v>0</v>
      </c>
      <c r="C36" s="22" t="s">
        <v>47</v>
      </c>
      <c r="D36" s="25">
        <f>D32+D33+D34+D35</f>
        <v>0</v>
      </c>
    </row>
    <row r="37" spans="1:4" x14ac:dyDescent="0.2">
      <c r="B37" s="38" t="s">
        <v>48</v>
      </c>
    </row>
  </sheetData>
  <mergeCells count="1">
    <mergeCell ref="A1:E1"/>
  </mergeCells>
  <pageMargins left="0.7" right="0.7" top="0.78740157499999996" bottom="0.78740157499999996" header="0.3" footer="0.3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2"/>
  <sheetViews>
    <sheetView tabSelected="1" workbookViewId="0">
      <selection activeCell="I3" sqref="I3"/>
    </sheetView>
  </sheetViews>
  <sheetFormatPr defaultRowHeight="15" x14ac:dyDescent="0.25"/>
  <cols>
    <col min="1" max="1" width="11.28515625" customWidth="1"/>
    <col min="2" max="2" width="33" customWidth="1"/>
    <col min="3" max="3" width="30.7109375" customWidth="1"/>
    <col min="4" max="4" width="34.7109375" customWidth="1"/>
    <col min="5" max="5" width="23.140625" bestFit="1" customWidth="1"/>
    <col min="6" max="6" width="36.28515625" customWidth="1"/>
    <col min="7" max="7" width="11.28515625" bestFit="1" customWidth="1"/>
    <col min="8" max="8" width="12.28515625" bestFit="1" customWidth="1"/>
    <col min="9" max="9" width="12.85546875" customWidth="1"/>
  </cols>
  <sheetData>
    <row r="1" spans="1:9" x14ac:dyDescent="0.25">
      <c r="A1" s="55" t="s">
        <v>49</v>
      </c>
      <c r="B1" s="55"/>
      <c r="C1" s="55"/>
      <c r="D1" s="55"/>
      <c r="E1" s="55"/>
      <c r="F1" s="55"/>
    </row>
    <row r="2" spans="1:9" ht="75" x14ac:dyDescent="0.25">
      <c r="A2" s="39" t="s">
        <v>50</v>
      </c>
      <c r="B2" s="28" t="s">
        <v>51</v>
      </c>
      <c r="C2" s="40" t="s">
        <v>52</v>
      </c>
      <c r="D2" s="28" t="s">
        <v>53</v>
      </c>
      <c r="E2" s="28" t="s">
        <v>44</v>
      </c>
      <c r="F2" s="28" t="s">
        <v>54</v>
      </c>
      <c r="H2" s="28" t="s">
        <v>73</v>
      </c>
      <c r="I2" s="28" t="s">
        <v>72</v>
      </c>
    </row>
    <row r="3" spans="1:9" x14ac:dyDescent="0.25">
      <c r="A3" s="30" t="s">
        <v>55</v>
      </c>
      <c r="B3" s="31">
        <v>22000000</v>
      </c>
      <c r="C3" s="29">
        <v>0</v>
      </c>
      <c r="D3" s="23">
        <f>B3-(B3*C3)</f>
        <v>22000000</v>
      </c>
      <c r="E3" s="23">
        <f>D3*0.21</f>
        <v>4620000</v>
      </c>
      <c r="F3" s="23">
        <f>D3+E3</f>
        <v>26620000</v>
      </c>
      <c r="H3" s="50">
        <v>0.19</v>
      </c>
      <c r="I3" s="24"/>
    </row>
    <row r="4" spans="1:9" x14ac:dyDescent="0.25">
      <c r="A4" s="30" t="s">
        <v>56</v>
      </c>
      <c r="B4" s="31">
        <v>45000000</v>
      </c>
      <c r="C4" s="24"/>
      <c r="D4" s="23">
        <f>B4-(B4*C4)</f>
        <v>45000000</v>
      </c>
      <c r="E4" s="23">
        <f>D4*0.21</f>
        <v>9450000</v>
      </c>
      <c r="F4" s="23">
        <f>D4+E4</f>
        <v>54450000</v>
      </c>
    </row>
    <row r="5" spans="1:9" ht="30" customHeight="1" x14ac:dyDescent="0.25">
      <c r="B5" s="37">
        <f>SUM(B3:B4)</f>
        <v>67000000</v>
      </c>
      <c r="C5" s="22" t="s">
        <v>57</v>
      </c>
      <c r="D5" s="47">
        <f>SUM(D3:D4)</f>
        <v>67000000</v>
      </c>
      <c r="E5" s="23">
        <f>SUM(E3:E4)</f>
        <v>14070000</v>
      </c>
      <c r="F5" s="23">
        <f>SUM(F3:F4)</f>
        <v>81070000</v>
      </c>
    </row>
    <row r="6" spans="1:9" x14ac:dyDescent="0.25">
      <c r="D6" s="26" t="s">
        <v>48</v>
      </c>
    </row>
    <row r="8" spans="1:9" x14ac:dyDescent="0.25">
      <c r="A8" s="55" t="s">
        <v>58</v>
      </c>
      <c r="B8" s="55"/>
      <c r="C8" s="55"/>
      <c r="D8" s="55"/>
      <c r="E8" s="55"/>
      <c r="F8" s="55"/>
      <c r="G8" s="55"/>
      <c r="H8" s="55"/>
    </row>
    <row r="9" spans="1:9" ht="105" x14ac:dyDescent="0.25">
      <c r="A9" s="28" t="s">
        <v>59</v>
      </c>
      <c r="B9" s="28" t="s">
        <v>60</v>
      </c>
      <c r="C9" s="28" t="s">
        <v>61</v>
      </c>
      <c r="D9" s="28" t="s">
        <v>62</v>
      </c>
      <c r="E9" s="28" t="s">
        <v>63</v>
      </c>
      <c r="F9" s="28" t="s">
        <v>64</v>
      </c>
      <c r="G9" s="28" t="s">
        <v>44</v>
      </c>
      <c r="H9" s="28" t="s">
        <v>54</v>
      </c>
    </row>
    <row r="10" spans="1:9" x14ac:dyDescent="0.25">
      <c r="A10" s="21">
        <v>2023</v>
      </c>
      <c r="B10" s="23">
        <v>2000000</v>
      </c>
      <c r="C10" s="23">
        <f>B10*$D$5/$B$5</f>
        <v>2000000</v>
      </c>
      <c r="D10" s="23">
        <f>C10</f>
        <v>2000000</v>
      </c>
      <c r="E10" s="49">
        <f>$H$3-$I$3</f>
        <v>0.19</v>
      </c>
      <c r="F10" s="23">
        <f>(C10*E10)/6</f>
        <v>63333.333333333336</v>
      </c>
      <c r="G10" s="23">
        <f>F10*0.21</f>
        <v>13300</v>
      </c>
      <c r="H10" s="23">
        <f>F10+G10</f>
        <v>76633.333333333343</v>
      </c>
    </row>
    <row r="11" spans="1:9" x14ac:dyDescent="0.25">
      <c r="A11" s="21">
        <v>2024</v>
      </c>
      <c r="B11" s="23">
        <v>26000000</v>
      </c>
      <c r="C11" s="23">
        <f>B11*$D$5/$B$5</f>
        <v>26000000</v>
      </c>
      <c r="D11" s="23">
        <f>D10+C11</f>
        <v>28000000</v>
      </c>
      <c r="E11" s="49">
        <f t="shared" ref="E11:E14" si="0">$H$3-$I$3</f>
        <v>0.19</v>
      </c>
      <c r="F11" s="25">
        <f>(D10*E11)+AVERAGE(C11*E11,(C11*E11)/12)</f>
        <v>3055833.3333333335</v>
      </c>
      <c r="G11" s="23">
        <f t="shared" ref="G11:G14" si="1">F11*0.21</f>
        <v>641725</v>
      </c>
      <c r="H11" s="23">
        <f t="shared" ref="H11:H15" si="2">F11+G11</f>
        <v>3697558.3333333335</v>
      </c>
    </row>
    <row r="12" spans="1:9" x14ac:dyDescent="0.25">
      <c r="A12" s="21">
        <v>2025</v>
      </c>
      <c r="B12" s="23">
        <v>12000000</v>
      </c>
      <c r="C12" s="23">
        <f t="shared" ref="C12:C14" si="3">B12*$D$5/$B$5</f>
        <v>12000000</v>
      </c>
      <c r="D12" s="23">
        <f>D11+C12</f>
        <v>40000000</v>
      </c>
      <c r="E12" s="49">
        <f t="shared" si="0"/>
        <v>0.19</v>
      </c>
      <c r="F12" s="25">
        <f>(D11*E12)+AVERAGE(C12*E12,(C12*E12)/12)</f>
        <v>6555000</v>
      </c>
      <c r="G12" s="23">
        <f t="shared" si="1"/>
        <v>1376550</v>
      </c>
      <c r="H12" s="23">
        <f t="shared" si="2"/>
        <v>7931550</v>
      </c>
    </row>
    <row r="13" spans="1:9" x14ac:dyDescent="0.25">
      <c r="A13" s="21">
        <v>2026</v>
      </c>
      <c r="B13" s="23">
        <v>12000000</v>
      </c>
      <c r="C13" s="23">
        <f t="shared" si="3"/>
        <v>12000000</v>
      </c>
      <c r="D13" s="23">
        <f t="shared" ref="D13:D14" si="4">D12+C13</f>
        <v>52000000</v>
      </c>
      <c r="E13" s="49">
        <f t="shared" si="0"/>
        <v>0.19</v>
      </c>
      <c r="F13" s="25">
        <f t="shared" ref="F13:F14" si="5">(D12*E13)+AVERAGE(C13*E13,(C13*E13)/12)</f>
        <v>8835000</v>
      </c>
      <c r="G13" s="23">
        <f t="shared" si="1"/>
        <v>1855350</v>
      </c>
      <c r="H13" s="23">
        <f t="shared" si="2"/>
        <v>10690350</v>
      </c>
    </row>
    <row r="14" spans="1:9" x14ac:dyDescent="0.25">
      <c r="A14" s="21">
        <v>2027</v>
      </c>
      <c r="B14" s="23">
        <v>15000000</v>
      </c>
      <c r="C14" s="23">
        <f t="shared" si="3"/>
        <v>15000000</v>
      </c>
      <c r="D14" s="23">
        <f t="shared" si="4"/>
        <v>67000000</v>
      </c>
      <c r="E14" s="49">
        <f t="shared" si="0"/>
        <v>0.19</v>
      </c>
      <c r="F14" s="25">
        <f t="shared" si="5"/>
        <v>11423750</v>
      </c>
      <c r="G14" s="23">
        <f t="shared" si="1"/>
        <v>2398987.5</v>
      </c>
      <c r="H14" s="23">
        <f t="shared" si="2"/>
        <v>13822737.5</v>
      </c>
    </row>
    <row r="15" spans="1:9" ht="15" customHeight="1" x14ac:dyDescent="0.25">
      <c r="B15" s="59" t="s">
        <v>65</v>
      </c>
      <c r="C15" s="60"/>
      <c r="D15" s="60"/>
      <c r="E15" s="61"/>
      <c r="F15" s="47">
        <f>SUM(F10:F14)</f>
        <v>29932916.666666668</v>
      </c>
      <c r="G15" s="23">
        <f>SUM(G10:G14)</f>
        <v>6285912.5</v>
      </c>
      <c r="H15" s="23">
        <f t="shared" si="2"/>
        <v>36218829.166666672</v>
      </c>
    </row>
    <row r="16" spans="1:9" x14ac:dyDescent="0.25">
      <c r="F16" s="38" t="s">
        <v>48</v>
      </c>
    </row>
    <row r="18" spans="2:4" x14ac:dyDescent="0.25">
      <c r="B18" s="56" t="s">
        <v>66</v>
      </c>
      <c r="C18" s="56"/>
      <c r="D18" s="56"/>
    </row>
    <row r="19" spans="2:4" ht="63" customHeight="1" x14ac:dyDescent="0.25">
      <c r="B19" s="22" t="s">
        <v>67</v>
      </c>
      <c r="C19" s="22" t="s">
        <v>68</v>
      </c>
      <c r="D19" s="22" t="s">
        <v>71</v>
      </c>
    </row>
    <row r="20" spans="2:4" x14ac:dyDescent="0.25">
      <c r="B20" s="41">
        <f>'cena standard support souč.lic.'!B36</f>
        <v>0</v>
      </c>
      <c r="C20" s="41">
        <f>D5</f>
        <v>67000000</v>
      </c>
      <c r="D20" s="41">
        <f>F15</f>
        <v>29932916.666666668</v>
      </c>
    </row>
    <row r="21" spans="2:4" ht="30" x14ac:dyDescent="0.25">
      <c r="B21" s="48" t="s">
        <v>69</v>
      </c>
      <c r="C21" s="57">
        <f>B20+C20+D20</f>
        <v>96932916.666666672</v>
      </c>
      <c r="D21" s="58"/>
    </row>
    <row r="22" spans="2:4" x14ac:dyDescent="0.25">
      <c r="B22" s="27" t="s">
        <v>70</v>
      </c>
      <c r="C22" s="53">
        <f>C21*0.21+C21</f>
        <v>117288829.16666667</v>
      </c>
      <c r="D22" s="54"/>
    </row>
  </sheetData>
  <mergeCells count="6">
    <mergeCell ref="C22:D22"/>
    <mergeCell ref="A1:F1"/>
    <mergeCell ref="B18:D18"/>
    <mergeCell ref="C21:D21"/>
    <mergeCell ref="B15:E15"/>
    <mergeCell ref="A8:H8"/>
  </mergeCells>
  <pageMargins left="0.7" right="0.7" top="0.78740157499999996" bottom="0.78740157499999996" header="0.3" footer="0.3"/>
  <pageSetup paperSize="9" scale="6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FD5396DDD86E4F8D780CC78413C7FC" ma:contentTypeVersion="9" ma:contentTypeDescription="Vytvoří nový dokument" ma:contentTypeScope="" ma:versionID="97bba8ba15447d4acbaf69e913422646">
  <xsd:schema xmlns:xsd="http://www.w3.org/2001/XMLSchema" xmlns:xs="http://www.w3.org/2001/XMLSchema" xmlns:p="http://schemas.microsoft.com/office/2006/metadata/properties" xmlns:ns2="5e3f487c-e983-415d-9d00-69203519f5d2" xmlns:ns3="5b1c838d-1ff2-4ebf-bbc7-0834e736f6a1" targetNamespace="http://schemas.microsoft.com/office/2006/metadata/properties" ma:root="true" ma:fieldsID="a2af525cf3dcf437dc897f44711f55e8" ns2:_="" ns3:_="">
    <xsd:import namespace="5e3f487c-e983-415d-9d00-69203519f5d2"/>
    <xsd:import namespace="5b1c838d-1ff2-4ebf-bbc7-0834e736f6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f487c-e983-415d-9d00-69203519f5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884faee4-b46b-436f-9239-6edcddafe6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1c838d-1ff2-4ebf-bbc7-0834e736f6a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e3f487c-e983-415d-9d00-69203519f5d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8DDEA0-43C9-4B3F-8F4B-808D44F45C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f487c-e983-415d-9d00-69203519f5d2"/>
    <ds:schemaRef ds:uri="5b1c838d-1ff2-4ebf-bbc7-0834e736f6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B6456FA-EC39-479F-92AE-F57E7FEE3DCF}">
  <ds:schemaRefs>
    <ds:schemaRef ds:uri="http://purl.org/dc/terms/"/>
    <ds:schemaRef ds:uri="http://schemas.microsoft.com/office/2006/documentManagement/types"/>
    <ds:schemaRef ds:uri="5b1c838d-1ff2-4ebf-bbc7-0834e736f6a1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5e3f487c-e983-415d-9d00-69203519f5d2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888A2CF-8C09-4376-8308-2A89C369F7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cena standard support souč.lic.</vt:lpstr>
      <vt:lpstr>Sleva nové lic. vč support+cnc</vt:lpstr>
    </vt:vector>
  </TitlesOfParts>
  <Manager/>
  <Company>Český aeroholding, a.s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PALECEK Lukas</dc:creator>
  <cp:keywords/>
  <dc:description/>
  <cp:lastModifiedBy>Burdová Nikola, Mgr. Bc.</cp:lastModifiedBy>
  <cp:revision/>
  <cp:lastPrinted>2023-06-13T07:41:44Z</cp:lastPrinted>
  <dcterms:created xsi:type="dcterms:W3CDTF">2014-04-11T11:27:08Z</dcterms:created>
  <dcterms:modified xsi:type="dcterms:W3CDTF">2023-08-03T14:34:35Z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db3b13-adc9-46f5-b4af-d21e21ed849d_Enabled">
    <vt:lpwstr>true</vt:lpwstr>
  </property>
  <property fmtid="{D5CDD505-2E9C-101B-9397-08002B2CF9AE}" pid="3" name="MSIP_Label_c1db3b13-adc9-46f5-b4af-d21e21ed849d_SetDate">
    <vt:lpwstr>2022-05-31T13:06:59Z</vt:lpwstr>
  </property>
  <property fmtid="{D5CDD505-2E9C-101B-9397-08002B2CF9AE}" pid="4" name="MSIP_Label_c1db3b13-adc9-46f5-b4af-d21e21ed849d_Method">
    <vt:lpwstr>Standard</vt:lpwstr>
  </property>
  <property fmtid="{D5CDD505-2E9C-101B-9397-08002B2CF9AE}" pid="5" name="MSIP_Label_c1db3b13-adc9-46f5-b4af-d21e21ed849d_Name">
    <vt:lpwstr>c1db3b13-adc9-46f5-b4af-d21e21ed849d</vt:lpwstr>
  </property>
  <property fmtid="{D5CDD505-2E9C-101B-9397-08002B2CF9AE}" pid="6" name="MSIP_Label_c1db3b13-adc9-46f5-b4af-d21e21ed849d_SiteId">
    <vt:lpwstr>0802559d-f81a-440e-a539-dfd6843bddba</vt:lpwstr>
  </property>
  <property fmtid="{D5CDD505-2E9C-101B-9397-08002B2CF9AE}" pid="7" name="MSIP_Label_c1db3b13-adc9-46f5-b4af-d21e21ed849d_ActionId">
    <vt:lpwstr>8d493198-2b6f-4261-b94b-16fe8f68e9fd</vt:lpwstr>
  </property>
  <property fmtid="{D5CDD505-2E9C-101B-9397-08002B2CF9AE}" pid="8" name="MSIP_Label_c1db3b13-adc9-46f5-b4af-d21e21ed849d_ContentBits">
    <vt:lpwstr>0</vt:lpwstr>
  </property>
  <property fmtid="{D5CDD505-2E9C-101B-9397-08002B2CF9AE}" pid="9" name="ContentTypeId">
    <vt:lpwstr>0x0101003AFD5396DDD86E4F8D780CC78413C7FC</vt:lpwstr>
  </property>
  <property fmtid="{D5CDD505-2E9C-101B-9397-08002B2CF9AE}" pid="10" name="MediaServiceImageTags">
    <vt:lpwstr/>
  </property>
</Properties>
</file>